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955" windowHeight="10740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<sst xmlns="http://schemas.openxmlformats.org/spreadsheetml/2006/main" count="37" uniqueCount="28">
  <si>
    <t>Наименование статьи</t>
  </si>
  <si>
    <t>Январь</t>
  </si>
  <si>
    <t>Февраль</t>
  </si>
  <si>
    <t>Март</t>
  </si>
  <si>
    <t>Апрель</t>
  </si>
  <si>
    <t>Октябрь</t>
  </si>
  <si>
    <t>Ноябрь</t>
  </si>
  <si>
    <t>Декабрь</t>
  </si>
  <si>
    <t>Год</t>
  </si>
  <si>
    <t>Сумма</t>
  </si>
  <si>
    <t>Норматив</t>
  </si>
  <si>
    <t>Тариф</t>
  </si>
  <si>
    <t>Площадь</t>
  </si>
  <si>
    <t>Договор</t>
  </si>
  <si>
    <t>Прибор</t>
  </si>
  <si>
    <t xml:space="preserve">Баланс </t>
  </si>
  <si>
    <t>Баланс с нар. Итогом</t>
  </si>
  <si>
    <t>экономия Гкал.</t>
  </si>
  <si>
    <t>Гкал</t>
  </si>
  <si>
    <t>Рубл.</t>
  </si>
  <si>
    <t>экономия рублей</t>
  </si>
  <si>
    <t>ООО "Глазурит" ул.Фрунзе, 27А</t>
  </si>
  <si>
    <t>норм. на 1кв.м</t>
  </si>
  <si>
    <t>Тариф-11</t>
  </si>
  <si>
    <t>Экономия, %</t>
  </si>
  <si>
    <t>Факт</t>
  </si>
  <si>
    <t>Баланс отопления 2011-2012г.г.</t>
  </si>
  <si>
    <t>руб.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</si>
</sst>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d/m/yy;@"/>
    <numFmt numFmtId="171" formatCode="mmm/yyyy"/>
    <numFmt numFmtId="172" formatCode="_-* #,##0.0_р_._-;\-* #,##0.0_р_._-;_-* &quot;-&quot;?_р_._-;_-@_-"/>
    <numFmt numFmtId="173" formatCode="#,##0.0_р_."/>
    <numFmt numFmtId="174" formatCode="#,##0.00&quot;р.&quot;"/>
    <numFmt numFmtId="175" formatCode="0.000"/>
    <numFmt numFmtId="176" formatCode="_-* #,##0.00_р_._-;\-* #,##0.00_р_._-;_-* &quot;-&quot;?_р_._-;_-@_-"/>
    <numFmt numFmtId="177" formatCode="#,##0.00_р_."/>
    <numFmt numFmtId="178" formatCode="#,##0.000"/>
    <numFmt numFmtId="179" formatCode="#,##0.0"/>
    <numFmt numFmtId="180" formatCode="_-* #,##0_р_._-;\-* #,##0_р_._-;_-* &quot;-&quot;?_р_._-;_-@_-"/>
    <numFmt numFmtId="181" formatCode="0.0%"/>
    <numFmt numFmtId="182" formatCode="0.0000"/>
    <numFmt numFmtId="183" formatCode="0.00000"/>
    <numFmt numFmtId="184" formatCode="0.000000"/>
    <numFmt numFmtId="185" formatCode="0.0000000"/>
    <numFmt numFmtId="186" formatCode="_-* #,##0.000_р_._-;\-* #,##0.000_р_._-;_-* &quot;-&quot;?_р_._-;_-@_-"/>
    <numFmt numFmtId="187" formatCode="0.00000000"/>
    <numFmt numFmtId="188" formatCode="#,##0_р_."/>
    <numFmt numFmtId="189" formatCode="#,##0.0000"/>
  </numFmts>
  <fonts count="1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9.2"/>
      <color indexed="8"/>
      <name val="Calibri"/>
      <family val="2"/>
    </font>
    <font>
      <b/>
      <sz val="8"/>
      <name val="Arial Cyr"/>
      <family val="0"/>
    </font>
    <font>
      <sz val="8"/>
      <name val="Arial Cyr"/>
      <family val="0"/>
    </font>
    <font>
      <sz val="8"/>
      <color indexed="8"/>
      <name val="Arial"/>
      <family val="2"/>
    </font>
    <font>
      <sz val="7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2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6" fillId="2" borderId="1" xfId="0" applyFont="1" applyFill="1" applyBorder="1" applyAlignment="1" quotePrefix="1">
      <alignment horizontal="center" vertical="center"/>
    </xf>
    <xf numFmtId="0" fontId="6" fillId="2" borderId="2" xfId="0" applyFont="1" applyFill="1" applyBorder="1" applyAlignment="1" quotePrefix="1">
      <alignment horizontal="center" vertical="center"/>
    </xf>
    <xf numFmtId="0" fontId="6" fillId="2" borderId="3" xfId="0" applyFont="1" applyFill="1" applyBorder="1" applyAlignment="1" quotePrefix="1">
      <alignment horizontal="center" vertical="center"/>
    </xf>
    <xf numFmtId="164" fontId="0" fillId="0" borderId="0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4" fontId="8" fillId="0" borderId="4" xfId="0" applyNumberFormat="1" applyFont="1" applyBorder="1" applyAlignment="1">
      <alignment horizontal="center" vertical="center"/>
    </xf>
    <xf numFmtId="164" fontId="7" fillId="0" borderId="4" xfId="0" applyNumberFormat="1" applyFont="1" applyFill="1" applyBorder="1" applyAlignment="1" quotePrefix="1">
      <alignment horizontal="center"/>
    </xf>
    <xf numFmtId="164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164" fontId="7" fillId="0" borderId="0" xfId="0" applyNumberFormat="1" applyFont="1" applyFill="1" applyBorder="1" applyAlignment="1" quotePrefix="1">
      <alignment horizontal="center"/>
    </xf>
    <xf numFmtId="0" fontId="7" fillId="0" borderId="4" xfId="0" applyFont="1" applyBorder="1" applyAlignment="1">
      <alignment horizontal="center" vertical="center"/>
    </xf>
    <xf numFmtId="184" fontId="7" fillId="0" borderId="4" xfId="0" applyNumberFormat="1" applyFont="1" applyFill="1" applyBorder="1" applyAlignment="1">
      <alignment horizont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7" fontId="7" fillId="0" borderId="0" xfId="0" applyNumberFormat="1" applyFont="1" applyFill="1" applyAlignment="1">
      <alignment horizontal="center" vertical="center"/>
    </xf>
    <xf numFmtId="2" fontId="7" fillId="0" borderId="4" xfId="0" applyNumberFormat="1" applyFont="1" applyFill="1" applyBorder="1" applyAlignment="1">
      <alignment horizontal="center"/>
    </xf>
    <xf numFmtId="185" fontId="7" fillId="0" borderId="4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184" fontId="7" fillId="0" borderId="0" xfId="0" applyNumberFormat="1" applyFont="1" applyFill="1" applyBorder="1" applyAlignment="1">
      <alignment horizontal="center"/>
    </xf>
    <xf numFmtId="4" fontId="8" fillId="0" borderId="12" xfId="0" applyNumberFormat="1" applyFont="1" applyBorder="1" applyAlignment="1">
      <alignment horizontal="center" vertical="center"/>
    </xf>
    <xf numFmtId="4" fontId="7" fillId="0" borderId="13" xfId="0" applyNumberFormat="1" applyFont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4" fontId="7" fillId="3" borderId="12" xfId="0" applyNumberFormat="1" applyFont="1" applyFill="1" applyBorder="1" applyAlignment="1">
      <alignment horizontal="center" vertical="center"/>
    </xf>
    <xf numFmtId="4" fontId="7" fillId="3" borderId="13" xfId="0" applyNumberFormat="1" applyFont="1" applyFill="1" applyBorder="1" applyAlignment="1">
      <alignment horizontal="center" vertical="center"/>
    </xf>
    <xf numFmtId="0" fontId="7" fillId="0" borderId="0" xfId="0" applyFont="1" applyFill="1" applyAlignment="1" quotePrefix="1">
      <alignment horizontal="center" vertical="center"/>
    </xf>
    <xf numFmtId="0" fontId="0" fillId="0" borderId="4" xfId="0" applyFill="1" applyBorder="1" applyAlignment="1">
      <alignment/>
    </xf>
    <xf numFmtId="0" fontId="7" fillId="0" borderId="15" xfId="0" applyFont="1" applyBorder="1" applyAlignment="1">
      <alignment horizontal="center" vertical="center" wrapText="1"/>
    </xf>
    <xf numFmtId="178" fontId="8" fillId="0" borderId="4" xfId="0" applyNumberFormat="1" applyFont="1" applyBorder="1" applyAlignment="1">
      <alignment horizontal="center" vertical="center"/>
    </xf>
    <xf numFmtId="175" fontId="8" fillId="0" borderId="4" xfId="0" applyNumberFormat="1" applyFont="1" applyBorder="1" applyAlignment="1">
      <alignment horizontal="center" vertical="center"/>
    </xf>
    <xf numFmtId="4" fontId="8" fillId="0" borderId="16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" fontId="7" fillId="3" borderId="4" xfId="0" applyNumberFormat="1" applyFont="1" applyFill="1" applyBorder="1" applyAlignment="1">
      <alignment horizontal="center" vertical="center"/>
    </xf>
    <xf numFmtId="4" fontId="7" fillId="0" borderId="4" xfId="0" applyNumberFormat="1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4" fontId="7" fillId="4" borderId="12" xfId="0" applyNumberFormat="1" applyFont="1" applyFill="1" applyBorder="1" applyAlignment="1">
      <alignment horizontal="center" vertical="center"/>
    </xf>
    <xf numFmtId="4" fontId="7" fillId="4" borderId="13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 quotePrefix="1">
      <alignment horizontal="center" vertical="center"/>
    </xf>
    <xf numFmtId="164" fontId="7" fillId="0" borderId="4" xfId="0" applyNumberFormat="1" applyFont="1" applyFill="1" applyBorder="1" applyAlignment="1">
      <alignment horizontal="center"/>
    </xf>
    <xf numFmtId="0" fontId="7" fillId="0" borderId="18" xfId="0" applyFont="1" applyBorder="1" applyAlignment="1">
      <alignment horizontal="center" vertical="center" wrapText="1"/>
    </xf>
    <xf numFmtId="4" fontId="7" fillId="3" borderId="19" xfId="0" applyNumberFormat="1" applyFont="1" applyFill="1" applyBorder="1" applyAlignment="1">
      <alignment horizontal="center" vertical="center"/>
    </xf>
    <xf numFmtId="4" fontId="7" fillId="3" borderId="20" xfId="0" applyNumberFormat="1" applyFont="1" applyFill="1" applyBorder="1" applyAlignment="1">
      <alignment horizontal="center" vertical="center"/>
    </xf>
    <xf numFmtId="181" fontId="7" fillId="0" borderId="4" xfId="19" applyNumberFormat="1" applyFont="1" applyFill="1" applyBorder="1" applyAlignment="1">
      <alignment horizontal="center"/>
    </xf>
    <xf numFmtId="0" fontId="6" fillId="5" borderId="21" xfId="0" applyFont="1" applyFill="1" applyBorder="1" applyAlignment="1">
      <alignment horizontal="left" vertical="center" wrapText="1"/>
    </xf>
    <xf numFmtId="0" fontId="6" fillId="5" borderId="22" xfId="0" applyFont="1" applyFill="1" applyBorder="1" applyAlignment="1">
      <alignment horizontal="left" vertical="center"/>
    </xf>
    <xf numFmtId="4" fontId="6" fillId="5" borderId="23" xfId="0" applyNumberFormat="1" applyFont="1" applyFill="1" applyBorder="1" applyAlignment="1">
      <alignment horizontal="center" vertical="center"/>
    </xf>
    <xf numFmtId="4" fontId="6" fillId="5" borderId="24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25"/>
          <c:y val="-0.0025"/>
          <c:w val="0.8815"/>
          <c:h val="0.99875"/>
        </c:manualLayout>
      </c:layout>
      <c:lineChart>
        <c:grouping val="standard"/>
        <c:varyColors val="0"/>
        <c:ser>
          <c:idx val="0"/>
          <c:order val="0"/>
          <c:tx>
            <c:v>Договор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'[1]Фрунзе, 27А'!$C$3:$I$3</c:f>
              <c:strCache>
                <c:ptCount val="7"/>
                <c:pt idx="0">
                  <c:v>Октябрь</c:v>
                </c:pt>
                <c:pt idx="1">
                  <c:v>Ноябрь</c:v>
                </c:pt>
                <c:pt idx="2">
                  <c:v>Декабрь</c:v>
                </c:pt>
                <c:pt idx="3">
                  <c:v>Январь</c:v>
                </c:pt>
                <c:pt idx="4">
                  <c:v>Февраль</c:v>
                </c:pt>
                <c:pt idx="5">
                  <c:v>Март</c:v>
                </c:pt>
                <c:pt idx="6">
                  <c:v>Апрель</c:v>
                </c:pt>
              </c:strCache>
            </c:strRef>
          </c:cat>
          <c:val>
            <c:numRef>
              <c:f>'[1]Фрунзе, 27А'!$C$6:$I$6</c:f>
              <c:numCache>
                <c:ptCount val="7"/>
                <c:pt idx="0">
                  <c:v>186524.95200000002</c:v>
                </c:pt>
                <c:pt idx="1">
                  <c:v>186524.95200000002</c:v>
                </c:pt>
                <c:pt idx="2">
                  <c:v>186524.95200000002</c:v>
                </c:pt>
                <c:pt idx="3">
                  <c:v>186524.95200000002</c:v>
                </c:pt>
                <c:pt idx="4">
                  <c:v>186524.95200000002</c:v>
                </c:pt>
                <c:pt idx="5">
                  <c:v>186524.95200000002</c:v>
                </c:pt>
                <c:pt idx="6">
                  <c:v>186524.95200000002</c:v>
                </c:pt>
              </c:numCache>
            </c:numRef>
          </c:val>
          <c:smooth val="0"/>
        </c:ser>
        <c:ser>
          <c:idx val="2"/>
          <c:order val="1"/>
          <c:tx>
            <c:v>Прибор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'[1]Фрунзе, 27А'!$C$3:$I$3</c:f>
              <c:strCache>
                <c:ptCount val="7"/>
                <c:pt idx="0">
                  <c:v>Октябрь</c:v>
                </c:pt>
                <c:pt idx="1">
                  <c:v>Ноябрь</c:v>
                </c:pt>
                <c:pt idx="2">
                  <c:v>Декабрь</c:v>
                </c:pt>
                <c:pt idx="3">
                  <c:v>Январь</c:v>
                </c:pt>
                <c:pt idx="4">
                  <c:v>Февраль</c:v>
                </c:pt>
                <c:pt idx="5">
                  <c:v>Март</c:v>
                </c:pt>
                <c:pt idx="6">
                  <c:v>Апрель</c:v>
                </c:pt>
              </c:strCache>
            </c:strRef>
          </c:cat>
          <c:val>
            <c:numRef>
              <c:f>'[1]Фрунзе, 27А'!$C$8:$I$8</c:f>
              <c:numCache>
                <c:ptCount val="7"/>
                <c:pt idx="0">
                  <c:v>31071.3228</c:v>
                </c:pt>
                <c:pt idx="1">
                  <c:v>90191.53080000001</c:v>
                </c:pt>
                <c:pt idx="2">
                  <c:v>125668.63764</c:v>
                </c:pt>
                <c:pt idx="3">
                  <c:v>138613.63824</c:v>
                </c:pt>
                <c:pt idx="4">
                  <c:v>200060.45892</c:v>
                </c:pt>
                <c:pt idx="5">
                  <c:v>121154.9094</c:v>
                </c:pt>
                <c:pt idx="6">
                  <c:v>66832.40592</c:v>
                </c:pt>
              </c:numCache>
            </c:numRef>
          </c:val>
          <c:smooth val="0"/>
        </c:ser>
        <c:ser>
          <c:idx val="4"/>
          <c:order val="2"/>
          <c:tx>
            <c:v>Баланс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'[1]Фрунзе, 27А'!$C$3:$I$3</c:f>
              <c:strCache>
                <c:ptCount val="7"/>
                <c:pt idx="0">
                  <c:v>Октябрь</c:v>
                </c:pt>
                <c:pt idx="1">
                  <c:v>Ноябрь</c:v>
                </c:pt>
                <c:pt idx="2">
                  <c:v>Декабрь</c:v>
                </c:pt>
                <c:pt idx="3">
                  <c:v>Январь</c:v>
                </c:pt>
                <c:pt idx="4">
                  <c:v>Февраль</c:v>
                </c:pt>
                <c:pt idx="5">
                  <c:v>Март</c:v>
                </c:pt>
                <c:pt idx="6">
                  <c:v>Апрель</c:v>
                </c:pt>
              </c:strCache>
            </c:strRef>
          </c:cat>
          <c:val>
            <c:numRef>
              <c:f>'[1]Фрунзе, 27А'!$C$10:$I$10</c:f>
              <c:numCache>
                <c:ptCount val="7"/>
                <c:pt idx="0">
                  <c:v>155453.62920000002</c:v>
                </c:pt>
                <c:pt idx="1">
                  <c:v>96333.42120000001</c:v>
                </c:pt>
                <c:pt idx="2">
                  <c:v>60856.31436000002</c:v>
                </c:pt>
                <c:pt idx="3">
                  <c:v>47911.31376000002</c:v>
                </c:pt>
                <c:pt idx="4">
                  <c:v>-13535.506919999985</c:v>
                </c:pt>
                <c:pt idx="5">
                  <c:v>65370.042600000015</c:v>
                </c:pt>
                <c:pt idx="6">
                  <c:v>119692.54608000001</c:v>
                </c:pt>
              </c:numCache>
            </c:numRef>
          </c:val>
          <c:smooth val="0"/>
        </c:ser>
        <c:ser>
          <c:idx val="6"/>
          <c:order val="3"/>
          <c:tx>
            <c:v>Нарастающий итог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'[1]Фрунзе, 27А'!$C$3:$I$3</c:f>
              <c:strCache>
                <c:ptCount val="7"/>
                <c:pt idx="0">
                  <c:v>Октябрь</c:v>
                </c:pt>
                <c:pt idx="1">
                  <c:v>Ноябрь</c:v>
                </c:pt>
                <c:pt idx="2">
                  <c:v>Декабрь</c:v>
                </c:pt>
                <c:pt idx="3">
                  <c:v>Январь</c:v>
                </c:pt>
                <c:pt idx="4">
                  <c:v>Февраль</c:v>
                </c:pt>
                <c:pt idx="5">
                  <c:v>Март</c:v>
                </c:pt>
                <c:pt idx="6">
                  <c:v>Апрель</c:v>
                </c:pt>
              </c:strCache>
            </c:strRef>
          </c:cat>
          <c:val>
            <c:numRef>
              <c:f>'[1]Фрунзе, 27А'!$C$11:$I$11</c:f>
              <c:numCache>
                <c:ptCount val="7"/>
                <c:pt idx="0">
                  <c:v>155453.62920000002</c:v>
                </c:pt>
                <c:pt idx="1">
                  <c:v>251787.05040000004</c:v>
                </c:pt>
                <c:pt idx="2">
                  <c:v>312643.36476</c:v>
                </c:pt>
                <c:pt idx="3">
                  <c:v>360554.6785200001</c:v>
                </c:pt>
                <c:pt idx="4">
                  <c:v>347019.1716000001</c:v>
                </c:pt>
                <c:pt idx="5">
                  <c:v>412389.21420000016</c:v>
                </c:pt>
                <c:pt idx="6">
                  <c:v>532081.7602800002</c:v>
                </c:pt>
              </c:numCache>
            </c:numRef>
          </c:val>
          <c:smooth val="0"/>
        </c:ser>
        <c:marker val="1"/>
        <c:axId val="67067935"/>
        <c:axId val="66740504"/>
      </c:lineChart>
      <c:catAx>
        <c:axId val="670679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740504"/>
        <c:crosses val="autoZero"/>
        <c:auto val="1"/>
        <c:lblOffset val="100"/>
        <c:tickLblSkip val="1"/>
        <c:noMultiLvlLbl val="0"/>
      </c:catAx>
      <c:valAx>
        <c:axId val="667405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70679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75"/>
          <c:y val="0.406"/>
          <c:w val="0.1465"/>
          <c:h val="0.18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38100</xdr:rowOff>
    </xdr:from>
    <xdr:to>
      <xdr:col>13</xdr:col>
      <xdr:colOff>704850</xdr:colOff>
      <xdr:row>42</xdr:row>
      <xdr:rowOff>123825</xdr:rowOff>
    </xdr:to>
    <xdr:graphicFrame>
      <xdr:nvGraphicFramePr>
        <xdr:cNvPr id="1" name="Диаграмма 1"/>
        <xdr:cNvGraphicFramePr/>
      </xdr:nvGraphicFramePr>
      <xdr:xfrm>
        <a:off x="0" y="1990725"/>
        <a:ext cx="14363700" cy="5105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3;&#1103;%20&#1089;&#1072;&#1081;&#1090;&#1072;\&#1060;&#1072;&#1082;&#1090;%20&#1087;&#1086;&#1090;&#1088;&#1077;&#1073;&#1083;&#1077;&#1085;&#1080;&#1103;%20&#1058;&#1069;%20&#1052;&#1086;&#1088;&#1096;&#1072;&#1085;&#1089;&#1082;-2011-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ысокая, 33"/>
      <sheetName val="Красноармейская, 114"/>
      <sheetName val="Красный пер. 3"/>
      <sheetName val="Куйбышева, 58"/>
      <sheetName val="Куйбышева, 62"/>
      <sheetName val="Куйбышева, 64"/>
      <sheetName val="Фрунзе, 18"/>
      <sheetName val="Фрунзе, 27А"/>
      <sheetName val="Фрунзе, 43"/>
    </sheetNames>
    <sheetDataSet>
      <sheetData sheetId="7">
        <row r="3">
          <cell r="C3" t="str">
            <v>Октябрь</v>
          </cell>
          <cell r="D3" t="str">
            <v>Ноябрь</v>
          </cell>
          <cell r="E3" t="str">
            <v>Декабрь</v>
          </cell>
          <cell r="F3" t="str">
            <v>Январь</v>
          </cell>
          <cell r="G3" t="str">
            <v>Февраль</v>
          </cell>
          <cell r="H3" t="str">
            <v>Март</v>
          </cell>
          <cell r="I3" t="str">
            <v>Апрель</v>
          </cell>
        </row>
        <row r="6">
          <cell r="C6">
            <v>186524.95200000002</v>
          </cell>
          <cell r="D6">
            <v>186524.95200000002</v>
          </cell>
          <cell r="E6">
            <v>186524.95200000002</v>
          </cell>
          <cell r="F6">
            <v>186524.95200000002</v>
          </cell>
          <cell r="G6">
            <v>186524.95200000002</v>
          </cell>
          <cell r="H6">
            <v>186524.95200000002</v>
          </cell>
          <cell r="I6">
            <v>186524.95200000002</v>
          </cell>
        </row>
        <row r="8">
          <cell r="C8">
            <v>31071.3228</v>
          </cell>
          <cell r="D8">
            <v>90191.53080000001</v>
          </cell>
          <cell r="E8">
            <v>125668.63764</v>
          </cell>
          <cell r="F8">
            <v>138613.63824</v>
          </cell>
          <cell r="G8">
            <v>200060.45892</v>
          </cell>
          <cell r="H8">
            <v>121154.9094</v>
          </cell>
          <cell r="I8">
            <v>66832.40592</v>
          </cell>
        </row>
        <row r="10">
          <cell r="C10">
            <v>155453.62920000002</v>
          </cell>
          <cell r="D10">
            <v>96333.42120000001</v>
          </cell>
          <cell r="E10">
            <v>60856.31436000002</v>
          </cell>
          <cell r="F10">
            <v>47911.31376000002</v>
          </cell>
          <cell r="G10">
            <v>-13535.506919999985</v>
          </cell>
          <cell r="H10">
            <v>65370.042600000015</v>
          </cell>
          <cell r="I10">
            <v>119692.54608000001</v>
          </cell>
        </row>
        <row r="11">
          <cell r="C11">
            <v>155453.62920000002</v>
          </cell>
          <cell r="D11">
            <v>251787.05040000004</v>
          </cell>
          <cell r="E11">
            <v>312643.36476</v>
          </cell>
          <cell r="F11">
            <v>360554.6785200001</v>
          </cell>
          <cell r="G11">
            <v>347019.1716000001</v>
          </cell>
          <cell r="H11">
            <v>412389.21420000016</v>
          </cell>
          <cell r="I11">
            <v>532081.7602800002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11"/>
  <sheetViews>
    <sheetView tabSelected="1" workbookViewId="0" topLeftCell="A1">
      <selection activeCell="A2" sqref="A2:J2"/>
    </sheetView>
  </sheetViews>
  <sheetFormatPr defaultColWidth="9.00390625" defaultRowHeight="12.75"/>
  <cols>
    <col min="1" max="1" width="10.375" style="0" customWidth="1"/>
    <col min="2" max="2" width="16.125" style="0" customWidth="1"/>
    <col min="3" max="3" width="13.875" style="0" customWidth="1"/>
    <col min="4" max="5" width="14.625" style="0" customWidth="1"/>
    <col min="6" max="6" width="15.375" style="0" customWidth="1"/>
    <col min="7" max="7" width="17.00390625" style="0" customWidth="1"/>
    <col min="8" max="8" width="14.00390625" style="0" customWidth="1"/>
    <col min="9" max="9" width="17.00390625" style="0" customWidth="1"/>
    <col min="10" max="10" width="16.125" style="0" customWidth="1"/>
    <col min="11" max="11" width="5.00390625" style="0" customWidth="1"/>
    <col min="12" max="12" width="11.875" style="0" customWidth="1"/>
    <col min="13" max="13" width="13.25390625" style="0" customWidth="1"/>
    <col min="14" max="14" width="10.00390625" style="0" customWidth="1"/>
    <col min="17" max="17" width="10.125" style="0" customWidth="1"/>
    <col min="18" max="18" width="9.625" style="0" bestFit="1" customWidth="1"/>
  </cols>
  <sheetData>
    <row r="1" spans="1:14" ht="13.5" thickBot="1">
      <c r="A1" s="1" t="s">
        <v>21</v>
      </c>
      <c r="B1" s="1"/>
      <c r="C1" s="1"/>
      <c r="D1" s="1"/>
      <c r="E1" s="1"/>
      <c r="F1" s="1"/>
      <c r="G1" s="1"/>
      <c r="H1" s="1"/>
      <c r="I1" s="1"/>
      <c r="J1" s="1"/>
      <c r="L1" s="2"/>
      <c r="M1" s="2"/>
      <c r="N1" s="2"/>
    </row>
    <row r="2" spans="1:83" s="12" customFormat="1" ht="13.5" thickBot="1">
      <c r="A2" s="3" t="s">
        <v>26</v>
      </c>
      <c r="B2" s="4"/>
      <c r="C2" s="4"/>
      <c r="D2" s="4"/>
      <c r="E2" s="4"/>
      <c r="F2" s="4"/>
      <c r="G2" s="4"/>
      <c r="H2" s="4"/>
      <c r="I2" s="4"/>
      <c r="J2" s="5"/>
      <c r="K2" s="6"/>
      <c r="L2" s="7" t="s">
        <v>12</v>
      </c>
      <c r="M2" s="8">
        <v>3863.4</v>
      </c>
      <c r="N2" s="9"/>
      <c r="O2" s="10"/>
      <c r="P2" s="10"/>
      <c r="Q2" s="10"/>
      <c r="R2" s="10"/>
      <c r="S2" s="10"/>
      <c r="T2" s="10"/>
      <c r="U2" s="10"/>
      <c r="V2" s="10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</row>
    <row r="3" spans="1:83" s="12" customFormat="1" ht="12.75">
      <c r="A3" s="13" t="s">
        <v>0</v>
      </c>
      <c r="B3" s="14" t="s">
        <v>11</v>
      </c>
      <c r="C3" s="15" t="s">
        <v>5</v>
      </c>
      <c r="D3" s="15" t="s">
        <v>6</v>
      </c>
      <c r="E3" s="15" t="s">
        <v>7</v>
      </c>
      <c r="F3" s="15" t="s">
        <v>1</v>
      </c>
      <c r="G3" s="15" t="s">
        <v>2</v>
      </c>
      <c r="H3" s="15" t="s">
        <v>3</v>
      </c>
      <c r="I3" s="15" t="s">
        <v>4</v>
      </c>
      <c r="J3" s="16" t="s">
        <v>8</v>
      </c>
      <c r="K3" s="6"/>
      <c r="L3" s="17" t="s">
        <v>22</v>
      </c>
      <c r="M3" s="18">
        <v>48.28</v>
      </c>
      <c r="N3" s="19">
        <v>0.029072</v>
      </c>
      <c r="O3" s="10"/>
      <c r="P3" s="10"/>
      <c r="Q3" s="10"/>
      <c r="R3" s="10"/>
      <c r="S3" s="10"/>
      <c r="T3" s="10"/>
      <c r="U3" s="10"/>
      <c r="V3" s="10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</row>
    <row r="4" spans="1:83" s="12" customFormat="1" ht="13.5" thickBot="1">
      <c r="A4" s="20"/>
      <c r="B4" s="21"/>
      <c r="C4" s="22" t="s">
        <v>9</v>
      </c>
      <c r="D4" s="22" t="s">
        <v>9</v>
      </c>
      <c r="E4" s="22" t="s">
        <v>9</v>
      </c>
      <c r="F4" s="22" t="s">
        <v>9</v>
      </c>
      <c r="G4" s="22" t="s">
        <v>9</v>
      </c>
      <c r="H4" s="22" t="s">
        <v>9</v>
      </c>
      <c r="I4" s="22" t="s">
        <v>9</v>
      </c>
      <c r="J4" s="23" t="s">
        <v>9</v>
      </c>
      <c r="K4" s="6"/>
      <c r="L4" s="24"/>
      <c r="M4" s="25"/>
      <c r="N4" s="26"/>
      <c r="O4" s="10"/>
      <c r="P4" s="10"/>
      <c r="Q4" s="10"/>
      <c r="R4" s="10"/>
      <c r="S4" s="10"/>
      <c r="T4" s="10"/>
      <c r="U4" s="10"/>
      <c r="V4" s="10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</row>
    <row r="5" spans="1:83" s="12" customFormat="1" ht="12.75">
      <c r="A5" s="27" t="s">
        <v>13</v>
      </c>
      <c r="B5" s="28" t="s">
        <v>18</v>
      </c>
      <c r="C5" s="29">
        <f>M2*N3</f>
        <v>112.3167648</v>
      </c>
      <c r="D5" s="29">
        <f>M2*N3</f>
        <v>112.3167648</v>
      </c>
      <c r="E5" s="29">
        <f>M2*N3</f>
        <v>112.3167648</v>
      </c>
      <c r="F5" s="29">
        <f>M2*N3</f>
        <v>112.3167648</v>
      </c>
      <c r="G5" s="29">
        <f>M2*N3</f>
        <v>112.3167648</v>
      </c>
      <c r="H5" s="29">
        <f>M2*N3</f>
        <v>112.3167648</v>
      </c>
      <c r="I5" s="29">
        <f>M2*N3</f>
        <v>112.3167648</v>
      </c>
      <c r="J5" s="30">
        <f>SUM(C5:I5)</f>
        <v>786.2173536</v>
      </c>
      <c r="K5" s="6"/>
      <c r="L5" s="31"/>
      <c r="M5" s="18"/>
      <c r="N5" s="19"/>
      <c r="O5" s="10"/>
      <c r="P5" s="10"/>
      <c r="Q5" s="10"/>
      <c r="R5" s="10"/>
      <c r="S5" s="10"/>
      <c r="T5" s="10"/>
      <c r="U5" s="10"/>
      <c r="V5" s="10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</row>
    <row r="6" spans="1:83" s="12" customFormat="1" ht="12.75">
      <c r="A6" s="32"/>
      <c r="B6" s="18" t="s">
        <v>27</v>
      </c>
      <c r="C6" s="33">
        <f>M3*M2</f>
        <v>186524.95200000002</v>
      </c>
      <c r="D6" s="33">
        <f aca="true" t="shared" si="0" ref="D6:I6">C6</f>
        <v>186524.95200000002</v>
      </c>
      <c r="E6" s="33">
        <f t="shared" si="0"/>
        <v>186524.95200000002</v>
      </c>
      <c r="F6" s="33">
        <f t="shared" si="0"/>
        <v>186524.95200000002</v>
      </c>
      <c r="G6" s="33">
        <f t="shared" si="0"/>
        <v>186524.95200000002</v>
      </c>
      <c r="H6" s="33">
        <f t="shared" si="0"/>
        <v>186524.95200000002</v>
      </c>
      <c r="I6" s="33">
        <f t="shared" si="0"/>
        <v>186524.95200000002</v>
      </c>
      <c r="J6" s="34">
        <f>SUM(C6:I6)</f>
        <v>1305674.664</v>
      </c>
      <c r="K6" s="6"/>
      <c r="L6" s="35" t="s">
        <v>23</v>
      </c>
      <c r="M6" s="18">
        <v>1660.68</v>
      </c>
      <c r="N6" s="36"/>
      <c r="O6" s="10"/>
      <c r="P6" s="10"/>
      <c r="Q6" s="10"/>
      <c r="R6" s="10"/>
      <c r="S6" s="10"/>
      <c r="T6" s="10"/>
      <c r="U6" s="10"/>
      <c r="V6" s="10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</row>
    <row r="7" spans="1:83" s="12" customFormat="1" ht="12.75">
      <c r="A7" s="37" t="s">
        <v>14</v>
      </c>
      <c r="B7" s="18" t="s">
        <v>18</v>
      </c>
      <c r="C7" s="38">
        <v>18.71</v>
      </c>
      <c r="D7" s="38">
        <v>54.31</v>
      </c>
      <c r="E7" s="38">
        <v>75.673</v>
      </c>
      <c r="F7" s="38">
        <v>83.468</v>
      </c>
      <c r="G7" s="38">
        <v>120.469</v>
      </c>
      <c r="H7" s="38">
        <v>72.955</v>
      </c>
      <c r="I7" s="39">
        <v>40.244</v>
      </c>
      <c r="J7" s="40">
        <f>SUM(C7:I7)</f>
        <v>465.82899999999995</v>
      </c>
      <c r="K7" s="6"/>
      <c r="L7" s="35" t="s">
        <v>11</v>
      </c>
      <c r="M7" s="18"/>
      <c r="N7" s="36"/>
      <c r="O7" s="10"/>
      <c r="P7" s="10"/>
      <c r="Q7" s="10"/>
      <c r="R7" s="10"/>
      <c r="S7" s="10"/>
      <c r="T7" s="10"/>
      <c r="U7" s="10"/>
      <c r="V7" s="10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</row>
    <row r="8" spans="1:83" s="12" customFormat="1" ht="12.75">
      <c r="A8" s="32"/>
      <c r="B8" s="41" t="s">
        <v>19</v>
      </c>
      <c r="C8" s="42">
        <f aca="true" t="shared" si="1" ref="C8:I8">1660.68*C7</f>
        <v>31071.3228</v>
      </c>
      <c r="D8" s="42">
        <f t="shared" si="1"/>
        <v>90191.53080000001</v>
      </c>
      <c r="E8" s="42">
        <f t="shared" si="1"/>
        <v>125668.63764</v>
      </c>
      <c r="F8" s="42">
        <f t="shared" si="1"/>
        <v>138613.63824</v>
      </c>
      <c r="G8" s="42">
        <f t="shared" si="1"/>
        <v>200060.45892</v>
      </c>
      <c r="H8" s="42">
        <f t="shared" si="1"/>
        <v>121154.9094</v>
      </c>
      <c r="I8" s="42">
        <f t="shared" si="1"/>
        <v>66832.40592</v>
      </c>
      <c r="J8" s="34">
        <f>SUM(C8:I8)</f>
        <v>773592.9037200001</v>
      </c>
      <c r="K8" s="6"/>
      <c r="L8" s="35" t="s">
        <v>10</v>
      </c>
      <c r="M8" s="43">
        <f>J5</f>
        <v>786.2173536</v>
      </c>
      <c r="O8" s="10"/>
      <c r="P8" s="10"/>
      <c r="Q8" s="10"/>
      <c r="R8" s="10"/>
      <c r="S8" s="10"/>
      <c r="T8" s="10"/>
      <c r="U8" s="10"/>
      <c r="V8" s="10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</row>
    <row r="9" spans="1:83" s="12" customFormat="1" ht="12.75">
      <c r="A9" s="37" t="s">
        <v>15</v>
      </c>
      <c r="B9" s="44" t="s">
        <v>17</v>
      </c>
      <c r="C9" s="45">
        <f aca="true" t="shared" si="2" ref="C9:J10">C5-C7</f>
        <v>93.60676480000001</v>
      </c>
      <c r="D9" s="45">
        <f t="shared" si="2"/>
        <v>58.0067648</v>
      </c>
      <c r="E9" s="45">
        <f t="shared" si="2"/>
        <v>36.6437648</v>
      </c>
      <c r="F9" s="45">
        <f t="shared" si="2"/>
        <v>28.848764799999998</v>
      </c>
      <c r="G9" s="45">
        <f t="shared" si="2"/>
        <v>-8.152235199999993</v>
      </c>
      <c r="H9" s="45">
        <f t="shared" si="2"/>
        <v>39.3617648</v>
      </c>
      <c r="I9" s="45">
        <f t="shared" si="2"/>
        <v>72.0727648</v>
      </c>
      <c r="J9" s="46">
        <f t="shared" si="2"/>
        <v>320.3883536000001</v>
      </c>
      <c r="K9" s="6"/>
      <c r="L9" s="47" t="s">
        <v>25</v>
      </c>
      <c r="M9" s="48">
        <f>J7</f>
        <v>465.82899999999995</v>
      </c>
      <c r="N9" s="7"/>
      <c r="O9" s="10"/>
      <c r="P9" s="10"/>
      <c r="Q9" s="10"/>
      <c r="R9" s="10"/>
      <c r="S9" s="10"/>
      <c r="T9" s="10"/>
      <c r="U9" s="10"/>
      <c r="V9" s="10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</row>
    <row r="10" spans="1:83" s="12" customFormat="1" ht="13.5" thickBot="1">
      <c r="A10" s="49"/>
      <c r="B10" s="18" t="s">
        <v>20</v>
      </c>
      <c r="C10" s="50">
        <f t="shared" si="2"/>
        <v>155453.62920000002</v>
      </c>
      <c r="D10" s="50">
        <f t="shared" si="2"/>
        <v>96333.42120000001</v>
      </c>
      <c r="E10" s="50">
        <f t="shared" si="2"/>
        <v>60856.31436000002</v>
      </c>
      <c r="F10" s="50">
        <f t="shared" si="2"/>
        <v>47911.31376000002</v>
      </c>
      <c r="G10" s="50">
        <f t="shared" si="2"/>
        <v>-13535.506919999985</v>
      </c>
      <c r="H10" s="50">
        <f t="shared" si="2"/>
        <v>65370.042600000015</v>
      </c>
      <c r="I10" s="50">
        <f t="shared" si="2"/>
        <v>119692.54608000001</v>
      </c>
      <c r="J10" s="51">
        <f t="shared" si="2"/>
        <v>532081.76028</v>
      </c>
      <c r="K10" s="6"/>
      <c r="L10" s="47" t="s">
        <v>24</v>
      </c>
      <c r="M10" s="52">
        <f>(J6-J8)/J6</f>
        <v>0.4075148082064645</v>
      </c>
      <c r="N10" s="7"/>
      <c r="O10" s="10"/>
      <c r="P10" s="10"/>
      <c r="Q10" s="10"/>
      <c r="R10" s="10"/>
      <c r="S10" s="10"/>
      <c r="T10" s="10"/>
      <c r="U10" s="10"/>
      <c r="V10" s="10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</row>
    <row r="11" spans="1:83" s="12" customFormat="1" ht="23.25" thickBot="1">
      <c r="A11" s="53" t="s">
        <v>16</v>
      </c>
      <c r="B11" s="54"/>
      <c r="C11" s="55">
        <f>C10</f>
        <v>155453.62920000002</v>
      </c>
      <c r="D11" s="55">
        <f aca="true" t="shared" si="3" ref="D11:I11">C11+D10</f>
        <v>251787.05040000004</v>
      </c>
      <c r="E11" s="55">
        <f t="shared" si="3"/>
        <v>312643.36476</v>
      </c>
      <c r="F11" s="55">
        <f t="shared" si="3"/>
        <v>360554.6785200001</v>
      </c>
      <c r="G11" s="55">
        <f t="shared" si="3"/>
        <v>347019.1716000001</v>
      </c>
      <c r="H11" s="55">
        <f t="shared" si="3"/>
        <v>412389.21420000016</v>
      </c>
      <c r="I11" s="55">
        <f t="shared" si="3"/>
        <v>532081.7602800002</v>
      </c>
      <c r="J11" s="56"/>
      <c r="K11" s="6"/>
      <c r="L11" s="7"/>
      <c r="M11" s="7"/>
      <c r="N11" s="7"/>
      <c r="O11" s="10"/>
      <c r="P11" s="10"/>
      <c r="Q11" s="10"/>
      <c r="R11" s="10"/>
      <c r="S11" s="10"/>
      <c r="T11" s="10"/>
      <c r="U11" s="10"/>
      <c r="V11" s="10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</row>
  </sheetData>
  <mergeCells count="7">
    <mergeCell ref="A5:A6"/>
    <mergeCell ref="A7:A8"/>
    <mergeCell ref="A9:A10"/>
    <mergeCell ref="A1:J1"/>
    <mergeCell ref="A2:J2"/>
    <mergeCell ref="A3:A4"/>
    <mergeCell ref="B3:B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2012-05-15T12:45:50Z</dcterms:created>
  <dcterms:modified xsi:type="dcterms:W3CDTF">2012-05-15T12:46:11Z</dcterms:modified>
  <cp:category/>
  <cp:version/>
  <cp:contentType/>
  <cp:contentStatus/>
</cp:coreProperties>
</file>